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<sst xmlns="http://schemas.openxmlformats.org/spreadsheetml/2006/main" count="147" uniqueCount="140">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</sst>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0" zoomScaleNormal="70" zoomScalePageLayoutView="0" workbookViewId="0" topLeftCell="A14">
      <selection activeCell="C20" sqref="C20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2022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A21" sqref="A21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2022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8437778</v>
      </c>
      <c r="D11" s="15">
        <f>D12+D18+D19</f>
        <v>8918366.929580001</v>
      </c>
      <c r="E11" s="15">
        <f>IF(C11&lt;=0,0,D11/C11*100)</f>
        <v>105.69568113287646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8378263</v>
      </c>
      <c r="D12" s="15">
        <f>SUM(D13:D14)</f>
        <v>8835931.653290002</v>
      </c>
      <c r="E12" s="15">
        <f aca="true" t="shared" si="0" ref="E12:E49">IF(C12&lt;=0,0,D12/C12*100)</f>
        <v>105.4625720544939</v>
      </c>
      <c r="G12" s="36"/>
    </row>
    <row r="13" spans="1:7" ht="14.25" thickBot="1" thickTop="1">
      <c r="A13" s="13" t="s">
        <v>45</v>
      </c>
      <c r="B13" s="22" t="s">
        <v>12</v>
      </c>
      <c r="C13" s="17">
        <v>7980867</v>
      </c>
      <c r="D13" s="17">
        <v>8497003.034760002</v>
      </c>
      <c r="E13" s="16">
        <f t="shared" si="0"/>
        <v>106.46716747390981</v>
      </c>
      <c r="G13" s="36"/>
    </row>
    <row r="14" spans="1:7" ht="14.25" thickBot="1" thickTop="1">
      <c r="A14" s="13" t="s">
        <v>46</v>
      </c>
      <c r="B14" s="22" t="s">
        <v>13</v>
      </c>
      <c r="C14" s="17">
        <v>397396</v>
      </c>
      <c r="D14" s="17">
        <v>338928.61853</v>
      </c>
      <c r="E14" s="16">
        <f t="shared" si="0"/>
        <v>85.28737544665773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59515</v>
      </c>
      <c r="D19" s="17">
        <v>82435.27629</v>
      </c>
      <c r="E19" s="16">
        <f t="shared" si="0"/>
        <v>138.51176390825842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6730459</v>
      </c>
      <c r="D20" s="15">
        <f>SUM(D21:D31)</f>
        <v>7440905.2716500005</v>
      </c>
      <c r="E20" s="15">
        <f t="shared" si="0"/>
        <v>110.55568827698082</v>
      </c>
      <c r="G20" s="36"/>
    </row>
    <row r="21" spans="1:7" ht="14.25" thickBot="1" thickTop="1">
      <c r="A21" s="13">
        <v>9</v>
      </c>
      <c r="B21" s="23" t="s">
        <v>48</v>
      </c>
      <c r="C21" s="17">
        <v>1306453</v>
      </c>
      <c r="D21" s="17">
        <v>1706874.5975699998</v>
      </c>
      <c r="E21" s="16">
        <f t="shared" si="0"/>
        <v>130.64952184043358</v>
      </c>
      <c r="G21" s="36"/>
    </row>
    <row r="22" spans="1:7" ht="14.25" thickBot="1" thickTop="1">
      <c r="A22" s="13">
        <v>10</v>
      </c>
      <c r="B22" s="23" t="s">
        <v>64</v>
      </c>
      <c r="C22" s="17">
        <v>180911</v>
      </c>
      <c r="D22" s="17">
        <v>547217.36175</v>
      </c>
      <c r="E22" s="16">
        <f t="shared" si="0"/>
        <v>302.4787667692954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1838937</v>
      </c>
      <c r="D24" s="17">
        <v>1675873.83228</v>
      </c>
      <c r="E24" s="16">
        <f t="shared" si="0"/>
        <v>91.1327485541919</v>
      </c>
      <c r="G24" s="36"/>
    </row>
    <row r="25" spans="1:7" ht="14.25" thickBot="1" thickTop="1">
      <c r="A25" s="13">
        <v>13</v>
      </c>
      <c r="B25" s="23" t="s">
        <v>67</v>
      </c>
      <c r="C25" s="17">
        <v>489633</v>
      </c>
      <c r="D25" s="17">
        <v>544960.82022</v>
      </c>
      <c r="E25" s="16">
        <f t="shared" si="0"/>
        <v>111.29985524260006</v>
      </c>
      <c r="G25" s="36"/>
    </row>
    <row r="26" spans="1:7" ht="14.25" thickBot="1" thickTop="1">
      <c r="A26" s="13">
        <v>14</v>
      </c>
      <c r="B26" s="23" t="s">
        <v>2</v>
      </c>
      <c r="C26" s="17">
        <v>753362</v>
      </c>
      <c r="D26" s="17">
        <v>737556.45385</v>
      </c>
      <c r="E26" s="16">
        <f t="shared" si="0"/>
        <v>97.90199848811064</v>
      </c>
      <c r="G26" s="36"/>
    </row>
    <row r="27" spans="1:7" ht="14.25" thickBot="1" thickTop="1">
      <c r="A27" s="13">
        <v>15</v>
      </c>
      <c r="B27" s="22" t="s">
        <v>68</v>
      </c>
      <c r="C27" s="17">
        <v>1984302</v>
      </c>
      <c r="D27" s="17">
        <v>2079138.92552</v>
      </c>
      <c r="E27" s="16">
        <f t="shared" si="0"/>
        <v>104.77935946846802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144347</v>
      </c>
      <c r="D29" s="17">
        <v>124696.26019</v>
      </c>
      <c r="E29" s="16">
        <f t="shared" si="0"/>
        <v>86.38645776496914</v>
      </c>
      <c r="G29" s="36"/>
    </row>
    <row r="30" spans="1:7" ht="14.25" thickBot="1" thickTop="1">
      <c r="A30" s="13">
        <v>18</v>
      </c>
      <c r="B30" s="23" t="s">
        <v>49</v>
      </c>
      <c r="C30" s="17">
        <v>28303</v>
      </c>
      <c r="D30" s="17">
        <v>23206.65899</v>
      </c>
      <c r="E30" s="16">
        <f t="shared" si="0"/>
        <v>81.99363668162385</v>
      </c>
      <c r="G30" s="36"/>
    </row>
    <row r="31" spans="1:7" ht="14.25" thickBot="1" thickTop="1">
      <c r="A31" s="13">
        <v>19</v>
      </c>
      <c r="B31" s="22" t="s">
        <v>71</v>
      </c>
      <c r="C31" s="17">
        <v>4211</v>
      </c>
      <c r="D31" s="17">
        <v>1380.36128</v>
      </c>
      <c r="E31" s="16">
        <f t="shared" si="0"/>
        <v>32.77989266207552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1707319</v>
      </c>
      <c r="D32" s="19">
        <f>D11-D20-D16+D17</f>
        <v>1477461.6579300007</v>
      </c>
      <c r="E32" s="19">
        <f t="shared" si="0"/>
        <v>86.53694230135088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63676</v>
      </c>
      <c r="D33" s="19">
        <f>D34+D35+D36</f>
        <v>7414</v>
      </c>
      <c r="E33" s="15">
        <f t="shared" si="0"/>
        <v>11.64331930397638</v>
      </c>
      <c r="G33" s="36"/>
    </row>
    <row r="34" spans="1:7" ht="14.25" thickBot="1" thickTop="1">
      <c r="A34" s="13" t="s">
        <v>79</v>
      </c>
      <c r="B34" s="22" t="s">
        <v>50</v>
      </c>
      <c r="C34" s="17">
        <v>63676</v>
      </c>
      <c r="D34" s="17">
        <v>7414</v>
      </c>
      <c r="E34" s="16">
        <f t="shared" si="0"/>
        <v>11.64331930397638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34980</v>
      </c>
      <c r="D37" s="15">
        <f>D38+D39+D40</f>
        <v>36771</v>
      </c>
      <c r="E37" s="15">
        <f t="shared" si="0"/>
        <v>105.12006861063466</v>
      </c>
      <c r="G37" s="36"/>
    </row>
    <row r="38" spans="1:7" ht="14.25" thickBot="1" thickTop="1">
      <c r="A38" s="13" t="s">
        <v>82</v>
      </c>
      <c r="B38" s="22" t="s">
        <v>52</v>
      </c>
      <c r="C38" s="17">
        <v>34980</v>
      </c>
      <c r="D38" s="17">
        <v>36771</v>
      </c>
      <c r="E38" s="16">
        <f t="shared" si="0"/>
        <v>105.12006861063466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1736015</v>
      </c>
      <c r="D41" s="15">
        <f>D32+D33-D37</f>
        <v>1448104.6579300007</v>
      </c>
      <c r="E41" s="15">
        <f t="shared" si="0"/>
        <v>83.41544617586834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1736015</v>
      </c>
      <c r="D43" s="15">
        <f>D41+D42</f>
        <v>1448104.6579300007</v>
      </c>
      <c r="E43" s="15">
        <f t="shared" si="0"/>
        <v>83.41544617586834</v>
      </c>
    </row>
    <row r="44" spans="1:5" ht="14.25" thickBot="1" thickTop="1">
      <c r="A44" s="13">
        <v>26</v>
      </c>
      <c r="B44" s="23" t="s">
        <v>5</v>
      </c>
      <c r="C44" s="17">
        <v>204430</v>
      </c>
      <c r="D44" s="17">
        <v>173445.39019</v>
      </c>
      <c r="E44" s="16">
        <f t="shared" si="0"/>
        <v>84.84341348627893</v>
      </c>
    </row>
    <row r="45" spans="1:5" ht="14.25" thickBot="1" thickTop="1">
      <c r="A45" s="13">
        <v>27</v>
      </c>
      <c r="B45" s="24" t="s">
        <v>18</v>
      </c>
      <c r="C45" s="15">
        <f>C43-C44</f>
        <v>1531585</v>
      </c>
      <c r="D45" s="15">
        <f>D43-D44</f>
        <v>1274659.2677400007</v>
      </c>
      <c r="E45" s="15">
        <f t="shared" si="0"/>
        <v>83.22484666146514</v>
      </c>
    </row>
    <row r="46" spans="1:5" ht="14.25" thickBot="1" thickTop="1">
      <c r="A46" s="13">
        <v>28</v>
      </c>
      <c r="B46" s="25" t="s">
        <v>6</v>
      </c>
      <c r="C46" s="17">
        <v>663687</v>
      </c>
      <c r="D46" s="17">
        <v>552352.4052313354</v>
      </c>
      <c r="E46" s="16">
        <f t="shared" si="0"/>
        <v>83.22483418107261</v>
      </c>
    </row>
    <row r="47" spans="1:5" ht="27" thickBot="1" thickTop="1">
      <c r="A47" s="13">
        <v>29</v>
      </c>
      <c r="B47" s="24" t="s">
        <v>76</v>
      </c>
      <c r="C47" s="15">
        <f>C45-C46</f>
        <v>867898</v>
      </c>
      <c r="D47" s="15">
        <f>D45-D46</f>
        <v>722306.8625086653</v>
      </c>
      <c r="E47" s="15">
        <f t="shared" si="0"/>
        <v>83.22485620529892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1531585</v>
      </c>
      <c r="D49" s="15">
        <f>D45+D48</f>
        <v>1274659.2677400007</v>
      </c>
      <c r="E49" s="15">
        <f t="shared" si="0"/>
        <v>83.22484666146514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70" zoomScaleNormal="7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2022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8437778</v>
      </c>
      <c r="D11" s="15">
        <f>'Биланс на успех - природа'!D11</f>
        <v>8918366.929580001</v>
      </c>
      <c r="E11" s="15">
        <f>'Биланс на успех - природа'!E11</f>
        <v>105.69568113287646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8378263</v>
      </c>
      <c r="D12" s="15">
        <f>'Биланс на успех - природа'!D12</f>
        <v>8835931.653290002</v>
      </c>
      <c r="E12" s="15">
        <f>'Биланс на успех - природа'!E12</f>
        <v>105.4625720544939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7980867</v>
      </c>
      <c r="D13" s="17">
        <f>'Биланс на успех - природа'!D13</f>
        <v>8497003.034760002</v>
      </c>
      <c r="E13" s="16">
        <f>'Биланс на успех - природа'!E13</f>
        <v>106.46716747390981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397396</v>
      </c>
      <c r="D14" s="17">
        <f>'Биланс на успех - природа'!D14</f>
        <v>338928.61853</v>
      </c>
      <c r="E14" s="16">
        <f>'Биланс на успех - природа'!E14</f>
        <v>85.28737544665773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59515</v>
      </c>
      <c r="D19" s="17">
        <f>'Биланс на успех - природа'!D19</f>
        <v>82435.27629</v>
      </c>
      <c r="E19" s="16">
        <f>'Биланс на успех - природа'!E19</f>
        <v>138.51176390825842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6730459</v>
      </c>
      <c r="D20" s="15">
        <f>'Биланс на успех - природа'!D20</f>
        <v>7440905.2716500005</v>
      </c>
      <c r="E20" s="15">
        <f>'Биланс на успех - природа'!E20</f>
        <v>110.55568827698082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1306453</v>
      </c>
      <c r="D21" s="17">
        <f>'Биланс на успех - природа'!D21</f>
        <v>1706874.5975699998</v>
      </c>
      <c r="E21" s="16">
        <f>'Биланс на успех - природа'!E21</f>
        <v>130.64952184043358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180911</v>
      </c>
      <c r="D22" s="17">
        <f>'Биланс на успех - природа'!D22</f>
        <v>547217.36175</v>
      </c>
      <c r="E22" s="16">
        <f>'Биланс на успех - природа'!E22</f>
        <v>302.4787667692954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1838937</v>
      </c>
      <c r="D24" s="17">
        <f>'Биланс на успех - природа'!D24</f>
        <v>1675873.83228</v>
      </c>
      <c r="E24" s="16">
        <f>'Биланс на успех - природа'!E24</f>
        <v>91.1327485541919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489633</v>
      </c>
      <c r="D25" s="17">
        <f>'Биланс на успех - природа'!D25</f>
        <v>544960.82022</v>
      </c>
      <c r="E25" s="16">
        <f>'Биланс на успех - природа'!E25</f>
        <v>111.29985524260006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753362</v>
      </c>
      <c r="D26" s="17">
        <f>'Биланс на успех - природа'!D26</f>
        <v>737556.45385</v>
      </c>
      <c r="E26" s="16">
        <f>'Биланс на успех - природа'!E26</f>
        <v>97.90199848811064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1984302</v>
      </c>
      <c r="D27" s="17">
        <f>'Биланс на успех - природа'!D27</f>
        <v>2079138.92552</v>
      </c>
      <c r="E27" s="16">
        <f>'Биланс на успех - природа'!E27</f>
        <v>104.77935946846802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144347</v>
      </c>
      <c r="D29" s="17">
        <f>'Биланс на успех - природа'!D29</f>
        <v>124696.26019</v>
      </c>
      <c r="E29" s="16">
        <f>'Биланс на успех - природа'!E29</f>
        <v>86.38645776496914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28303</v>
      </c>
      <c r="D30" s="17">
        <f>'Биланс на успех - природа'!D30</f>
        <v>23206.65899</v>
      </c>
      <c r="E30" s="16">
        <f>'Биланс на успех - природа'!E30</f>
        <v>81.99363668162385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4211</v>
      </c>
      <c r="D31" s="17">
        <f>'Биланс на успех - природа'!D31</f>
        <v>1380.36128</v>
      </c>
      <c r="E31" s="16">
        <f>'Биланс на успех - природа'!E31</f>
        <v>32.77989266207552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1707319</v>
      </c>
      <c r="D32" s="19">
        <f>'Биланс на успех - природа'!D32</f>
        <v>1477461.6579300007</v>
      </c>
      <c r="E32" s="19">
        <f>'Биланс на успех - природа'!E32</f>
        <v>86.53694230135088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63676</v>
      </c>
      <c r="D33" s="19">
        <f>'Биланс на успех - природа'!D33</f>
        <v>7414</v>
      </c>
      <c r="E33" s="15">
        <f>'Биланс на успех - природа'!E33</f>
        <v>11.64331930397638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63676</v>
      </c>
      <c r="D34" s="17">
        <f>'Биланс на успех - природа'!D34</f>
        <v>7414</v>
      </c>
      <c r="E34" s="16">
        <f>'Биланс на успех - природа'!E34</f>
        <v>11.64331930397638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34980</v>
      </c>
      <c r="D37" s="15">
        <f>'Биланс на успех - природа'!D37</f>
        <v>36771</v>
      </c>
      <c r="E37" s="15">
        <f>'Биланс на успех - природа'!E37</f>
        <v>105.12006861063466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34980</v>
      </c>
      <c r="D38" s="17">
        <f>'Биланс на успех - природа'!D38</f>
        <v>36771</v>
      </c>
      <c r="E38" s="16">
        <f>'Биланс на успех - природа'!E38</f>
        <v>105.12006861063466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1736015</v>
      </c>
      <c r="D41" s="15">
        <f>'Биланс на успех - природа'!D41</f>
        <v>1448104.6579300007</v>
      </c>
      <c r="E41" s="15">
        <f>'Биланс на успех - природа'!E41</f>
        <v>83.41544617586834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1736015</v>
      </c>
      <c r="D43" s="15">
        <f>'Биланс на успех - природа'!D43</f>
        <v>1448104.6579300007</v>
      </c>
      <c r="E43" s="15">
        <f>'Биланс на успех - природа'!E43</f>
        <v>83.41544617586834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204430</v>
      </c>
      <c r="D44" s="17">
        <f>'Биланс на успех - природа'!D44</f>
        <v>173445.39019</v>
      </c>
      <c r="E44" s="16">
        <f>'Биланс на успех - природа'!E44</f>
        <v>84.84341348627893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1531585</v>
      </c>
      <c r="D45" s="15">
        <f>'Биланс на успех - природа'!D45</f>
        <v>1274659.2677400007</v>
      </c>
      <c r="E45" s="15">
        <f>'Биланс на успех - природа'!E45</f>
        <v>83.22484666146514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663687</v>
      </c>
      <c r="D46" s="17">
        <f>'Биланс на успех - природа'!D46</f>
        <v>552352.4052313354</v>
      </c>
      <c r="E46" s="16">
        <f>'Биланс на успех - природа'!E46</f>
        <v>83.22483418107261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867898</v>
      </c>
      <c r="D47" s="15">
        <f>'Биланс на успех - природа'!D47</f>
        <v>722306.8625086653</v>
      </c>
      <c r="E47" s="15">
        <f>'Биланс на успех - природа'!E47</f>
        <v>83.22485620529892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1531585</v>
      </c>
      <c r="D49" s="15">
        <f>'Биланс на успех - природа'!D49</f>
        <v>1274659.2677400007</v>
      </c>
      <c r="E49" s="15">
        <f>'Биланс на успех - природа'!E49</f>
        <v>83.22484666146514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2022-11-08T09:07:03Z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